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30" i="1" l="1"/>
  <c r="I130" i="1"/>
  <c r="H130" i="1"/>
  <c r="G130" i="1"/>
  <c r="J111" i="1" l="1"/>
  <c r="I111" i="1"/>
  <c r="H111" i="1"/>
  <c r="G111" i="1"/>
  <c r="L111" i="1"/>
  <c r="L73" i="1" l="1"/>
  <c r="J73" i="1"/>
  <c r="I73" i="1"/>
  <c r="H73" i="1"/>
  <c r="G73" i="1"/>
  <c r="L47" i="1" l="1"/>
  <c r="J47" i="1"/>
  <c r="I47" i="1"/>
  <c r="H47" i="1"/>
  <c r="G47" i="1"/>
  <c r="L16" i="1" l="1"/>
  <c r="J16" i="1"/>
  <c r="H16" i="1"/>
  <c r="G16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J195" i="1"/>
  <c r="I195" i="1"/>
  <c r="G195" i="1"/>
  <c r="F195" i="1"/>
  <c r="L195" i="1"/>
  <c r="J176" i="1"/>
  <c r="G176" i="1"/>
  <c r="L176" i="1"/>
  <c r="I176" i="1"/>
  <c r="H176" i="1"/>
  <c r="F176" i="1"/>
  <c r="J157" i="1"/>
  <c r="I157" i="1"/>
  <c r="H157" i="1"/>
  <c r="G157" i="1"/>
  <c r="F157" i="1"/>
  <c r="L157" i="1"/>
  <c r="J138" i="1"/>
  <c r="G138" i="1"/>
  <c r="I138" i="1"/>
  <c r="H138" i="1"/>
  <c r="F138" i="1"/>
  <c r="L138" i="1"/>
  <c r="L119" i="1"/>
  <c r="I119" i="1"/>
  <c r="H119" i="1"/>
  <c r="G119" i="1"/>
  <c r="F119" i="1"/>
  <c r="J119" i="1"/>
  <c r="J100" i="1"/>
  <c r="L100" i="1"/>
  <c r="I100" i="1"/>
  <c r="H100" i="1"/>
  <c r="G100" i="1"/>
  <c r="F100" i="1"/>
  <c r="J81" i="1"/>
  <c r="L81" i="1"/>
  <c r="I81" i="1"/>
  <c r="H81" i="1"/>
  <c r="G81" i="1"/>
  <c r="F81" i="1"/>
  <c r="L62" i="1"/>
  <c r="J62" i="1"/>
  <c r="G62" i="1"/>
  <c r="I62" i="1"/>
  <c r="H62" i="1"/>
  <c r="F62" i="1"/>
  <c r="J43" i="1"/>
  <c r="I43" i="1"/>
  <c r="L43" i="1"/>
  <c r="H43" i="1"/>
  <c r="G43" i="1"/>
  <c r="F43" i="1"/>
  <c r="L24" i="1"/>
  <c r="J24" i="1"/>
  <c r="I24" i="1"/>
  <c r="H24" i="1"/>
  <c r="G24" i="1"/>
  <c r="F24" i="1"/>
  <c r="J196" i="1" l="1"/>
  <c r="I196" i="1"/>
  <c r="L196" i="1"/>
  <c r="H196" i="1"/>
  <c r="G196" i="1"/>
  <c r="F196" i="1"/>
</calcChain>
</file>

<file path=xl/sharedStrings.xml><?xml version="1.0" encoding="utf-8"?>
<sst xmlns="http://schemas.openxmlformats.org/spreadsheetml/2006/main" count="301" uniqueCount="125">
  <si>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</si>
  <si>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</si>
  <si>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</si>
  <si>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</si>
  <si>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</si>
  <si>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</si>
  <si>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</si>
  <si>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</si>
  <si>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</si>
  <si>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</si>
  <si>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</si>
  <si>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</si>
  <si>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</si>
  <si>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</si>
  <si>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</si>
  <si>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</si>
  <si>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</si>
  <si>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</si>
  <si>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</si>
  <si>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</si>
  <si>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</si>
  <si>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</si>
  <si>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</si>
  <si>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</si>
  <si>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</si>
  <si>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</si>
  <si>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</si>
  <si>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</si>
  <si>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</si>
  <si>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</si>
  <si>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</si>
  <si>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</si>
  <si>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</si>
  <si>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</si>
  <si>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</si>
  <si>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</si>
  <si>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</si>
  <si>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</si>
  <si>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</si>
  <si>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3</t>
  </si>
  <si>
    <t>Директор</t>
  </si>
  <si>
    <t>С. И. Иванова</t>
  </si>
  <si>
    <t>Каша пшенная с маслом</t>
  </si>
  <si>
    <t>таб.4 с 246</t>
  </si>
  <si>
    <t>Какао на молоке</t>
  </si>
  <si>
    <t>Бутерброд с сыром Российским 30/30</t>
  </si>
  <si>
    <t>Груша свежая</t>
  </si>
  <si>
    <t>Салат из свежих огурцов, заправка</t>
  </si>
  <si>
    <t>Суп картофельный с макаронными изделиями</t>
  </si>
  <si>
    <t>369;600</t>
  </si>
  <si>
    <t>Рыба (филе) отварная со сметанным соусом 100/50</t>
  </si>
  <si>
    <t>Пюре картофельное</t>
  </si>
  <si>
    <t>Коипот из кураги</t>
  </si>
  <si>
    <t>Хлеб с микронутриентами Целебный</t>
  </si>
  <si>
    <t>Яблоко свежее</t>
  </si>
  <si>
    <t>Каша гречневая с маслом 200/10</t>
  </si>
  <si>
    <t>таб 4, 297</t>
  </si>
  <si>
    <t>Чай с сахаром, лимоном 200/15/8</t>
  </si>
  <si>
    <t>Бутерброд с повидлом 30/40/10</t>
  </si>
  <si>
    <t>Огурец стерилизованный</t>
  </si>
  <si>
    <t>Борщ сибирский со сметаной 200/8</t>
  </si>
  <si>
    <t>Котлета мясная</t>
  </si>
  <si>
    <t>Рис отварной</t>
  </si>
  <si>
    <t>Компот из свежих яблок</t>
  </si>
  <si>
    <t>Каша Дружба</t>
  </si>
  <si>
    <t>таб.4,302</t>
  </si>
  <si>
    <t>Кисель из концентрата плодов или ягодных экстроктах</t>
  </si>
  <si>
    <t>Хлеб пшеничный</t>
  </si>
  <si>
    <t>Мандарин свежий</t>
  </si>
  <si>
    <t>Хлеб пшеничный с сыром Российским 30/50</t>
  </si>
  <si>
    <t>Салат из свежих помидоров, заправка</t>
  </si>
  <si>
    <t>Щи по-уральски со сметаной 200/8</t>
  </si>
  <si>
    <t>Запеканка картофельная с мясом</t>
  </si>
  <si>
    <t>Компот из изюма</t>
  </si>
  <si>
    <t>Пудинг из творога (запеченный)</t>
  </si>
  <si>
    <t>Чай с сахаром</t>
  </si>
  <si>
    <t>Чай с сахаром 200/15</t>
  </si>
  <si>
    <t>Бутерброд со сгущенным молоком 30/30</t>
  </si>
  <si>
    <t>Салат из белокочаной капусты с морковью</t>
  </si>
  <si>
    <t>Суп картофельный</t>
  </si>
  <si>
    <t>Тефтели из оленины и филе бедра куриного с томатным соусом 90/30</t>
  </si>
  <si>
    <t>Компот из клюквы</t>
  </si>
  <si>
    <t>Каша молочная геркулесовая</t>
  </si>
  <si>
    <t>246/4</t>
  </si>
  <si>
    <t>Чай с сахаром и молоком</t>
  </si>
  <si>
    <t>Бутерброд с маслом 30/10</t>
  </si>
  <si>
    <t>Свекла отварная</t>
  </si>
  <si>
    <t>Суп гороховый картофельный</t>
  </si>
  <si>
    <t>139;000</t>
  </si>
  <si>
    <t>Кура отварная</t>
  </si>
  <si>
    <t>Греча отварная с маслом</t>
  </si>
  <si>
    <t>508, таб.4</t>
  </si>
  <si>
    <t>Компот из черной смородины</t>
  </si>
  <si>
    <t>Омлет натуральный</t>
  </si>
  <si>
    <t>Компот из плодов шиповника</t>
  </si>
  <si>
    <t>Зеленый горошек</t>
  </si>
  <si>
    <t>Суп из овощей</t>
  </si>
  <si>
    <t>Печень по-строгановски со сметанным соусом 100/50</t>
  </si>
  <si>
    <t>Картофель отварной</t>
  </si>
  <si>
    <t>Чай с сахаром, молоком</t>
  </si>
  <si>
    <t>Сыр российский</t>
  </si>
  <si>
    <t>Огурец стерелизованный</t>
  </si>
  <si>
    <t>Суп картофельный с мясными фрикадельками 250/25</t>
  </si>
  <si>
    <t>Тефтели рфбные с томатным соусом 100/50</t>
  </si>
  <si>
    <t>Рагу овощное</t>
  </si>
  <si>
    <t>541 3 вариант</t>
  </si>
  <si>
    <t>Сок яблочный</t>
  </si>
  <si>
    <t>Запеканка из творога</t>
  </si>
  <si>
    <t>Чай с сахаром и лимоном 200/15/8</t>
  </si>
  <si>
    <t xml:space="preserve">Винегрет овощной </t>
  </si>
  <si>
    <t>Щи из свежей капусты с картофелем</t>
  </si>
  <si>
    <t>Тефтели из говядины</t>
  </si>
  <si>
    <t>Макароны отварные</t>
  </si>
  <si>
    <t>Компот из кураги</t>
  </si>
  <si>
    <t>Салат из свежих помидор со сладким перцем, заправка</t>
  </si>
  <si>
    <t>Котлета куриная</t>
  </si>
  <si>
    <t>Компот из чернослива</t>
  </si>
  <si>
    <t>Каша молочная рисовая</t>
  </si>
  <si>
    <t>302,таб.4</t>
  </si>
  <si>
    <t>Апельсин</t>
  </si>
  <si>
    <t>Помидор свежий</t>
  </si>
  <si>
    <t>Рассольник по-домашннему со сметаной 200/10</t>
  </si>
  <si>
    <t>Биточек мясной</t>
  </si>
  <si>
    <t>508,таб.4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</si>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</sst>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4" sqref="J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6.45</v>
      </c>
      <c r="H6" s="40">
        <v>8.1</v>
      </c>
      <c r="I6" s="40">
        <v>37.200000000000003</v>
      </c>
      <c r="J6" s="40">
        <v>274.5</v>
      </c>
      <c r="K6" s="41" t="s">
        <v>43</v>
      </c>
      <c r="L6" s="40">
        <v>11.59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130.15</v>
      </c>
      <c r="K8" s="44">
        <v>693</v>
      </c>
      <c r="L8" s="43">
        <v>9.89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4.03</v>
      </c>
      <c r="H9" s="43">
        <v>6.8</v>
      </c>
      <c r="I9" s="43">
        <v>6.26</v>
      </c>
      <c r="J9" s="43">
        <v>105.4</v>
      </c>
      <c r="K9" s="44">
        <v>3</v>
      </c>
      <c r="L9" s="43">
        <v>21.34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120</v>
      </c>
      <c r="G10" s="43">
        <v>0.48</v>
      </c>
      <c r="H10" s="43">
        <v>0.36</v>
      </c>
      <c r="I10" s="43">
        <v>12.36</v>
      </c>
      <c r="J10" s="43">
        <v>56.4</v>
      </c>
      <c r="K10" s="44"/>
      <c r="L10" s="43">
        <v>30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15.860000000000003</v>
      </c>
      <c r="H13" s="19">
        <f t="shared" si="0"/>
        <v>20.259999999999998</v>
      </c>
      <c r="I13" s="19">
        <f t="shared" si="0"/>
        <v>88.320000000000007</v>
      </c>
      <c r="J13" s="19">
        <f t="shared" si="0"/>
        <v>566.44999999999993</v>
      </c>
      <c r="K13" s="25"/>
      <c r="L13" s="19">
        <f t="shared" ref="L13" si="1">SUM(L6:L12)</f>
        <v>72.819999999999993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0.6</v>
      </c>
      <c r="H14" s="43">
        <v>7.1</v>
      </c>
      <c r="I14" s="43">
        <v>3</v>
      </c>
      <c r="J14" s="43">
        <v>79</v>
      </c>
      <c r="K14" s="44">
        <v>615.16</v>
      </c>
      <c r="L14" s="43">
        <v>13.93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2.3199999999999998</v>
      </c>
      <c r="H15" s="43">
        <v>2</v>
      </c>
      <c r="I15" s="43">
        <v>16.8</v>
      </c>
      <c r="J15" s="43">
        <v>96</v>
      </c>
      <c r="K15" s="44">
        <v>140</v>
      </c>
      <c r="L15" s="43">
        <v>8.08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f>14+1.2</f>
        <v>15.2</v>
      </c>
      <c r="H16" s="43">
        <f>0.8+5.1</f>
        <v>5.8999999999999995</v>
      </c>
      <c r="I16" s="43">
        <v>2.5</v>
      </c>
      <c r="J16" s="43">
        <f>88+61</f>
        <v>149</v>
      </c>
      <c r="K16" s="44" t="s">
        <v>49</v>
      </c>
      <c r="L16" s="43">
        <f>55.27+5.52</f>
        <v>60.790000000000006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3.15</v>
      </c>
      <c r="H17" s="43">
        <v>6.25</v>
      </c>
      <c r="I17" s="43">
        <v>21.8</v>
      </c>
      <c r="J17" s="43">
        <v>189</v>
      </c>
      <c r="K17" s="44">
        <v>520</v>
      </c>
      <c r="L17" s="43">
        <v>15.45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1.2</v>
      </c>
      <c r="H18" s="43">
        <v>0</v>
      </c>
      <c r="I18" s="43">
        <v>21.62</v>
      </c>
      <c r="J18" s="43">
        <v>86.1</v>
      </c>
      <c r="K18" s="44">
        <v>639</v>
      </c>
      <c r="L18" s="43">
        <v>8.74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60</v>
      </c>
      <c r="G20" s="43">
        <v>4.62</v>
      </c>
      <c r="H20" s="43">
        <v>1.8</v>
      </c>
      <c r="I20" s="43">
        <v>29.9</v>
      </c>
      <c r="J20" s="43">
        <v>157.19999999999999</v>
      </c>
      <c r="K20" s="44"/>
      <c r="L20" s="43">
        <v>5.91</v>
      </c>
    </row>
    <row r="21" spans="1:12" ht="15" x14ac:dyDescent="0.25">
      <c r="A21" s="23"/>
      <c r="B21" s="15"/>
      <c r="C21" s="11"/>
      <c r="D21" s="6" t="s">
        <v>24</v>
      </c>
      <c r="E21" s="42" t="s">
        <v>54</v>
      </c>
      <c r="F21" s="43">
        <v>200</v>
      </c>
      <c r="G21" s="43">
        <v>0.8</v>
      </c>
      <c r="H21" s="43">
        <v>0.8</v>
      </c>
      <c r="I21" s="43">
        <v>20</v>
      </c>
      <c r="J21" s="43">
        <v>94</v>
      </c>
      <c r="K21" s="44"/>
      <c r="L21" s="43">
        <v>28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1060</v>
      </c>
      <c r="G23" s="19">
        <f t="shared" ref="G23:J23" si="2">SUM(G14:G22)</f>
        <v>27.889999999999997</v>
      </c>
      <c r="H23" s="19">
        <f t="shared" si="2"/>
        <v>23.85</v>
      </c>
      <c r="I23" s="19">
        <f t="shared" si="2"/>
        <v>115.62</v>
      </c>
      <c r="J23" s="19">
        <f t="shared" si="2"/>
        <v>850.3</v>
      </c>
      <c r="K23" s="25"/>
      <c r="L23" s="19">
        <f t="shared" ref="L23" si="3">SUM(L14:L22)</f>
        <v>140.9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1590</v>
      </c>
      <c r="G24" s="32">
        <f t="shared" ref="G24:J24" si="4">G13+G23</f>
        <v>43.75</v>
      </c>
      <c r="H24" s="32">
        <f t="shared" si="4"/>
        <v>44.11</v>
      </c>
      <c r="I24" s="32">
        <f t="shared" si="4"/>
        <v>203.94</v>
      </c>
      <c r="J24" s="32">
        <f t="shared" si="4"/>
        <v>1416.75</v>
      </c>
      <c r="K24" s="32"/>
      <c r="L24" s="32">
        <f t="shared" ref="L24" si="5">L13+L23</f>
        <v>213.72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210</v>
      </c>
      <c r="G25" s="40">
        <v>6</v>
      </c>
      <c r="H25" s="40">
        <v>9.4</v>
      </c>
      <c r="I25" s="40">
        <v>31</v>
      </c>
      <c r="J25" s="40">
        <v>264</v>
      </c>
      <c r="K25" s="41" t="s">
        <v>56</v>
      </c>
      <c r="L25" s="40">
        <v>24.95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222</v>
      </c>
      <c r="G27" s="43">
        <v>0.3</v>
      </c>
      <c r="H27" s="43">
        <v>0</v>
      </c>
      <c r="I27" s="43">
        <v>15.2</v>
      </c>
      <c r="J27" s="43">
        <v>60</v>
      </c>
      <c r="K27" s="44">
        <v>684.68600000000004</v>
      </c>
      <c r="L27" s="43">
        <v>3.72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80</v>
      </c>
      <c r="G28" s="43">
        <v>2.4</v>
      </c>
      <c r="H28" s="43">
        <v>6.2</v>
      </c>
      <c r="I28" s="43">
        <v>31.8</v>
      </c>
      <c r="J28" s="43">
        <v>236</v>
      </c>
      <c r="K28" s="44">
        <v>2</v>
      </c>
      <c r="L28" s="43">
        <v>17.48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8.6999999999999993</v>
      </c>
      <c r="H32" s="19">
        <f t="shared" ref="H32" si="7">SUM(H25:H31)</f>
        <v>15.600000000000001</v>
      </c>
      <c r="I32" s="19">
        <f t="shared" ref="I32" si="8">SUM(I25:I31)</f>
        <v>78</v>
      </c>
      <c r="J32" s="19">
        <f t="shared" ref="J32:L32" si="9">SUM(J25:J31)</f>
        <v>560</v>
      </c>
      <c r="K32" s="25"/>
      <c r="L32" s="19">
        <f t="shared" si="9"/>
        <v>46.15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0.48</v>
      </c>
      <c r="H33" s="43">
        <v>0</v>
      </c>
      <c r="I33" s="43">
        <v>1.02</v>
      </c>
      <c r="J33" s="43">
        <v>7.8</v>
      </c>
      <c r="K33" s="44"/>
      <c r="L33" s="43">
        <v>17.04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208</v>
      </c>
      <c r="G34" s="43">
        <v>3.12</v>
      </c>
      <c r="H34" s="43">
        <v>3.44</v>
      </c>
      <c r="I34" s="43">
        <v>12.8</v>
      </c>
      <c r="J34" s="43">
        <v>94.4</v>
      </c>
      <c r="K34" s="44">
        <v>111</v>
      </c>
      <c r="L34" s="43">
        <v>12.43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14.31</v>
      </c>
      <c r="H35" s="43">
        <v>12.96</v>
      </c>
      <c r="I35" s="43">
        <v>14.4</v>
      </c>
      <c r="J35" s="43">
        <v>234.9</v>
      </c>
      <c r="K35" s="44">
        <v>451</v>
      </c>
      <c r="L35" s="43">
        <v>73.849999999999994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3.75</v>
      </c>
      <c r="H36" s="43">
        <v>6.2</v>
      </c>
      <c r="I36" s="43">
        <v>38.6</v>
      </c>
      <c r="J36" s="43">
        <v>228.3</v>
      </c>
      <c r="K36" s="44">
        <v>511</v>
      </c>
      <c r="L36" s="43">
        <v>11.62</v>
      </c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0.2</v>
      </c>
      <c r="H37" s="43">
        <v>0</v>
      </c>
      <c r="I37" s="43">
        <v>20.83</v>
      </c>
      <c r="J37" s="43">
        <v>94.15</v>
      </c>
      <c r="K37" s="44">
        <v>631</v>
      </c>
      <c r="L37" s="43">
        <v>7.77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60</v>
      </c>
      <c r="G39" s="43">
        <v>4.62</v>
      </c>
      <c r="H39" s="43">
        <v>1.8</v>
      </c>
      <c r="I39" s="43">
        <v>29.9</v>
      </c>
      <c r="J39" s="43">
        <v>157.19999999999999</v>
      </c>
      <c r="K39" s="44"/>
      <c r="L39" s="43">
        <v>5.91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768</v>
      </c>
      <c r="G42" s="19">
        <f t="shared" ref="G42" si="10">SUM(G33:G41)</f>
        <v>26.48</v>
      </c>
      <c r="H42" s="19">
        <f t="shared" ref="H42" si="11">SUM(H33:H41)</f>
        <v>24.400000000000002</v>
      </c>
      <c r="I42" s="19">
        <f t="shared" ref="I42" si="12">SUM(I33:I41)</f>
        <v>117.54999999999998</v>
      </c>
      <c r="J42" s="19">
        <f t="shared" ref="J42:L42" si="13">SUM(J33:J41)</f>
        <v>816.75</v>
      </c>
      <c r="K42" s="25"/>
      <c r="L42" s="19">
        <f t="shared" si="13"/>
        <v>128.62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4">G32+G42</f>
        <v>35.18</v>
      </c>
      <c r="H43" s="32">
        <f t="shared" ref="H43" si="15">H32+H42</f>
        <v>40</v>
      </c>
      <c r="I43" s="32">
        <f t="shared" ref="I43" si="16">I32+I42</f>
        <v>195.54999999999998</v>
      </c>
      <c r="J43" s="32">
        <f t="shared" ref="J43:L43" si="17">J32+J42</f>
        <v>1376.75</v>
      </c>
      <c r="K43" s="32"/>
      <c r="L43" s="32">
        <f t="shared" si="17"/>
        <v>174.77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150</v>
      </c>
      <c r="G44" s="40">
        <v>4.01</v>
      </c>
      <c r="H44" s="40">
        <v>7.19</v>
      </c>
      <c r="I44" s="40">
        <v>23.75</v>
      </c>
      <c r="J44" s="40">
        <v>179.47</v>
      </c>
      <c r="K44" s="41" t="s">
        <v>65</v>
      </c>
      <c r="L44" s="40">
        <v>12.57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</v>
      </c>
      <c r="H46" s="43">
        <v>0</v>
      </c>
      <c r="I46" s="43">
        <v>30.6</v>
      </c>
      <c r="J46" s="43">
        <v>118</v>
      </c>
      <c r="K46" s="44">
        <v>648</v>
      </c>
      <c r="L46" s="43">
        <v>5.64</v>
      </c>
    </row>
    <row r="47" spans="1:12" ht="15" x14ac:dyDescent="0.25">
      <c r="A47" s="23"/>
      <c r="B47" s="15"/>
      <c r="C47" s="11"/>
      <c r="D47" s="7" t="s">
        <v>23</v>
      </c>
      <c r="E47" s="42" t="s">
        <v>69</v>
      </c>
      <c r="F47" s="43">
        <v>80</v>
      </c>
      <c r="G47" s="43">
        <f>2.28+13.37</f>
        <v>15.649999999999999</v>
      </c>
      <c r="H47" s="43">
        <f>0.24+13.37</f>
        <v>13.61</v>
      </c>
      <c r="I47" s="43">
        <f>14.78+11.25</f>
        <v>26.03</v>
      </c>
      <c r="J47" s="43">
        <f>70.8+182</f>
        <v>252.8</v>
      </c>
      <c r="K47" s="44"/>
      <c r="L47" s="43">
        <f>29.82+3.42</f>
        <v>33.24</v>
      </c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150</v>
      </c>
      <c r="G48" s="43">
        <v>1.2</v>
      </c>
      <c r="H48" s="43">
        <v>0.03</v>
      </c>
      <c r="I48" s="43">
        <v>11.25</v>
      </c>
      <c r="J48" s="43">
        <v>57</v>
      </c>
      <c r="K48" s="44"/>
      <c r="L48" s="43">
        <v>28.5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20.859999999999996</v>
      </c>
      <c r="H51" s="19">
        <f t="shared" ref="H51" si="19">SUM(H44:H50)</f>
        <v>20.830000000000002</v>
      </c>
      <c r="I51" s="19">
        <f t="shared" ref="I51" si="20">SUM(I44:I50)</f>
        <v>91.63</v>
      </c>
      <c r="J51" s="19">
        <f t="shared" ref="J51:L51" si="21">SUM(J44:J50)</f>
        <v>607.27</v>
      </c>
      <c r="K51" s="25"/>
      <c r="L51" s="19">
        <f t="shared" si="21"/>
        <v>79.95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0.9</v>
      </c>
      <c r="H52" s="43">
        <v>2.46</v>
      </c>
      <c r="I52" s="43">
        <v>2.16</v>
      </c>
      <c r="J52" s="43">
        <v>35.4</v>
      </c>
      <c r="K52" s="44">
        <v>615.19000000000005</v>
      </c>
      <c r="L52" s="43">
        <v>6.93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208</v>
      </c>
      <c r="G53" s="43">
        <v>1.84</v>
      </c>
      <c r="H53" s="43">
        <v>4.16</v>
      </c>
      <c r="I53" s="43">
        <v>6.32</v>
      </c>
      <c r="J53" s="43">
        <v>71.2</v>
      </c>
      <c r="K53" s="44">
        <v>128</v>
      </c>
      <c r="L53" s="43">
        <v>14.61</v>
      </c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230</v>
      </c>
      <c r="G54" s="43">
        <v>17</v>
      </c>
      <c r="H54" s="43">
        <v>21.72</v>
      </c>
      <c r="I54" s="43">
        <v>37.950000000000003</v>
      </c>
      <c r="J54" s="43">
        <v>455.4</v>
      </c>
      <c r="K54" s="44">
        <v>478</v>
      </c>
      <c r="L54" s="43">
        <v>92.49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0.4</v>
      </c>
      <c r="H56" s="43">
        <v>0</v>
      </c>
      <c r="I56" s="43">
        <v>17.420000000000002</v>
      </c>
      <c r="J56" s="43">
        <v>69.099999999999994</v>
      </c>
      <c r="K56" s="44">
        <v>638</v>
      </c>
      <c r="L56" s="43">
        <v>7.54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60</v>
      </c>
      <c r="G58" s="43">
        <v>4.62</v>
      </c>
      <c r="H58" s="43">
        <v>1.8</v>
      </c>
      <c r="I58" s="43">
        <v>29.9</v>
      </c>
      <c r="J58" s="43">
        <v>157.19999999999999</v>
      </c>
      <c r="K58" s="44"/>
      <c r="L58" s="43">
        <v>5.91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758</v>
      </c>
      <c r="G61" s="19">
        <f t="shared" ref="G61" si="22">SUM(G52:G60)</f>
        <v>24.76</v>
      </c>
      <c r="H61" s="19">
        <f t="shared" ref="H61" si="23">SUM(H52:H60)</f>
        <v>30.14</v>
      </c>
      <c r="I61" s="19">
        <f t="shared" ref="I61" si="24">SUM(I52:I60)</f>
        <v>93.75</v>
      </c>
      <c r="J61" s="19">
        <f t="shared" ref="J61:L61" si="25">SUM(J52:J60)</f>
        <v>788.3</v>
      </c>
      <c r="K61" s="25"/>
      <c r="L61" s="19">
        <f t="shared" si="25"/>
        <v>127.48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1338</v>
      </c>
      <c r="G62" s="32">
        <f t="shared" ref="G62" si="26">G51+G61</f>
        <v>45.62</v>
      </c>
      <c r="H62" s="32">
        <f t="shared" ref="H62" si="27">H51+H61</f>
        <v>50.97</v>
      </c>
      <c r="I62" s="32">
        <f t="shared" ref="I62" si="28">I51+I61</f>
        <v>185.38</v>
      </c>
      <c r="J62" s="32">
        <f t="shared" ref="J62:L62" si="29">J51+J61</f>
        <v>1395.57</v>
      </c>
      <c r="K62" s="32"/>
      <c r="L62" s="32">
        <f t="shared" si="29"/>
        <v>207.43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150</v>
      </c>
      <c r="G63" s="40">
        <v>20.100000000000001</v>
      </c>
      <c r="H63" s="40">
        <v>16.350000000000001</v>
      </c>
      <c r="I63" s="40">
        <v>31.1</v>
      </c>
      <c r="J63" s="40">
        <v>355.5</v>
      </c>
      <c r="K63" s="41">
        <v>362</v>
      </c>
      <c r="L63" s="40">
        <v>64.55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684.68499999999995</v>
      </c>
      <c r="L65" s="43">
        <v>1.96</v>
      </c>
    </row>
    <row r="66" spans="1:12" ht="15" x14ac:dyDescent="0.25">
      <c r="A66" s="23"/>
      <c r="B66" s="15"/>
      <c r="C66" s="11"/>
      <c r="D66" s="7" t="s">
        <v>23</v>
      </c>
      <c r="E66" s="42" t="s">
        <v>77</v>
      </c>
      <c r="F66" s="43">
        <v>60</v>
      </c>
      <c r="G66" s="43">
        <v>3.3</v>
      </c>
      <c r="H66" s="43">
        <v>0.74</v>
      </c>
      <c r="I66" s="43">
        <v>31.8</v>
      </c>
      <c r="J66" s="43">
        <v>112.5</v>
      </c>
      <c r="K66" s="44"/>
      <c r="L66" s="43">
        <v>9.9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/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24</v>
      </c>
      <c r="H70" s="19">
        <f t="shared" ref="H70" si="31">SUM(H63:H69)</f>
        <v>17.39</v>
      </c>
      <c r="I70" s="19">
        <f t="shared" ref="I70" si="32">SUM(I63:I69)</f>
        <v>88.2</v>
      </c>
      <c r="J70" s="19">
        <f t="shared" ref="J70:L70" si="33">SUM(J63:J69)</f>
        <v>573</v>
      </c>
      <c r="K70" s="25"/>
      <c r="L70" s="19">
        <f t="shared" si="33"/>
        <v>101.41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0.84</v>
      </c>
      <c r="H71" s="43">
        <v>3.06</v>
      </c>
      <c r="I71" s="43">
        <v>5.34</v>
      </c>
      <c r="J71" s="43">
        <v>52.8</v>
      </c>
      <c r="K71" s="44">
        <v>43</v>
      </c>
      <c r="L71" s="43">
        <v>4.41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2.2400000000000002</v>
      </c>
      <c r="H72" s="43">
        <v>2.4</v>
      </c>
      <c r="I72" s="43">
        <v>16.399999999999999</v>
      </c>
      <c r="J72" s="43">
        <v>96.8</v>
      </c>
      <c r="K72" s="44">
        <v>133</v>
      </c>
      <c r="L72" s="43">
        <v>9.65</v>
      </c>
    </row>
    <row r="73" spans="1:12" ht="25.5" x14ac:dyDescent="0.25">
      <c r="A73" s="23"/>
      <c r="B73" s="15"/>
      <c r="C73" s="11"/>
      <c r="D73" s="7" t="s">
        <v>28</v>
      </c>
      <c r="E73" s="42" t="s">
        <v>80</v>
      </c>
      <c r="F73" s="43">
        <v>120</v>
      </c>
      <c r="G73" s="43">
        <f>12.78+0.78</f>
        <v>13.559999999999999</v>
      </c>
      <c r="H73" s="43">
        <f>12.94+2.88</f>
        <v>15.82</v>
      </c>
      <c r="I73" s="43">
        <f>12.2+2.82</f>
        <v>15.02</v>
      </c>
      <c r="J73" s="43">
        <f>216+42</f>
        <v>258</v>
      </c>
      <c r="K73" s="44">
        <v>196.58699999999999</v>
      </c>
      <c r="L73" s="43">
        <f>38.07+2.77</f>
        <v>40.840000000000003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3.75</v>
      </c>
      <c r="H74" s="43">
        <v>6.2</v>
      </c>
      <c r="I74" s="43">
        <v>38.6</v>
      </c>
      <c r="J74" s="43">
        <v>228.3</v>
      </c>
      <c r="K74" s="44">
        <v>511</v>
      </c>
      <c r="L74" s="43">
        <v>11.62</v>
      </c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0.15</v>
      </c>
      <c r="H75" s="43">
        <v>0.06</v>
      </c>
      <c r="I75" s="43">
        <v>16.079999999999998</v>
      </c>
      <c r="J75" s="43">
        <v>68.25</v>
      </c>
      <c r="K75" s="44">
        <v>634</v>
      </c>
      <c r="L75" s="43">
        <v>13.04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2.31</v>
      </c>
      <c r="H77" s="43">
        <v>0.9</v>
      </c>
      <c r="I77" s="43">
        <v>14.9</v>
      </c>
      <c r="J77" s="43">
        <v>78.599999999999994</v>
      </c>
      <c r="K77" s="44"/>
      <c r="L77" s="43">
        <v>2.95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22.849999999999998</v>
      </c>
      <c r="H80" s="19">
        <f t="shared" ref="H80" si="35">SUM(H71:H79)</f>
        <v>28.439999999999998</v>
      </c>
      <c r="I80" s="19">
        <f t="shared" ref="I80" si="36">SUM(I71:I79)</f>
        <v>106.34</v>
      </c>
      <c r="J80" s="19">
        <f t="shared" ref="J80:L80" si="37">SUM(J71:J79)</f>
        <v>782.75000000000011</v>
      </c>
      <c r="K80" s="25"/>
      <c r="L80" s="19">
        <f t="shared" si="37"/>
        <v>82.51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1270</v>
      </c>
      <c r="G81" s="32">
        <f t="shared" ref="G81" si="38">G70+G80</f>
        <v>46.849999999999994</v>
      </c>
      <c r="H81" s="32">
        <f t="shared" ref="H81" si="39">H70+H80</f>
        <v>45.83</v>
      </c>
      <c r="I81" s="32">
        <f t="shared" ref="I81" si="40">I70+I80</f>
        <v>194.54000000000002</v>
      </c>
      <c r="J81" s="32">
        <f t="shared" ref="J81:L81" si="41">J70+J80</f>
        <v>1355.75</v>
      </c>
      <c r="K81" s="32"/>
      <c r="L81" s="32">
        <f t="shared" si="41"/>
        <v>183.92000000000002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150</v>
      </c>
      <c r="G82" s="40">
        <v>3.45</v>
      </c>
      <c r="H82" s="40">
        <v>6.3</v>
      </c>
      <c r="I82" s="40">
        <v>18.3</v>
      </c>
      <c r="J82" s="40">
        <v>176.25</v>
      </c>
      <c r="K82" s="41" t="s">
        <v>83</v>
      </c>
      <c r="L82" s="40">
        <v>13.42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1.6</v>
      </c>
      <c r="H84" s="43">
        <v>1.6</v>
      </c>
      <c r="I84" s="43">
        <v>17.3</v>
      </c>
      <c r="J84" s="43">
        <v>87</v>
      </c>
      <c r="K84" s="44">
        <v>684</v>
      </c>
      <c r="L84" s="43">
        <v>14.06</v>
      </c>
    </row>
    <row r="85" spans="1:12" ht="15" x14ac:dyDescent="0.25">
      <c r="A85" s="23"/>
      <c r="B85" s="15"/>
      <c r="C85" s="11"/>
      <c r="D85" s="7" t="s">
        <v>23</v>
      </c>
      <c r="E85" s="42" t="s">
        <v>85</v>
      </c>
      <c r="F85" s="43">
        <v>40</v>
      </c>
      <c r="G85" s="43">
        <v>2.2000000000000002</v>
      </c>
      <c r="H85" s="43">
        <v>15</v>
      </c>
      <c r="I85" s="43">
        <v>13.6</v>
      </c>
      <c r="J85" s="43">
        <v>230</v>
      </c>
      <c r="K85" s="44">
        <v>1</v>
      </c>
      <c r="L85" s="43">
        <v>13.71</v>
      </c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150</v>
      </c>
      <c r="G86" s="43">
        <v>0.6</v>
      </c>
      <c r="H86" s="43">
        <v>0.6</v>
      </c>
      <c r="I86" s="43">
        <v>14.7</v>
      </c>
      <c r="J86" s="43">
        <v>70.5</v>
      </c>
      <c r="K86" s="44"/>
      <c r="L86" s="43">
        <v>21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7.8500000000000005</v>
      </c>
      <c r="H89" s="19">
        <f t="shared" ref="H89" si="43">SUM(H82:H88)</f>
        <v>23.5</v>
      </c>
      <c r="I89" s="19">
        <f t="shared" ref="I89" si="44">SUM(I82:I88)</f>
        <v>63.900000000000006</v>
      </c>
      <c r="J89" s="19">
        <f t="shared" ref="J89:L89" si="45">SUM(J82:J88)</f>
        <v>563.75</v>
      </c>
      <c r="K89" s="25"/>
      <c r="L89" s="19">
        <f t="shared" si="45"/>
        <v>62.19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1.08</v>
      </c>
      <c r="H90" s="43">
        <v>0.06</v>
      </c>
      <c r="I90" s="43">
        <v>5.9</v>
      </c>
      <c r="J90" s="43">
        <v>28.8</v>
      </c>
      <c r="K90" s="44">
        <v>71</v>
      </c>
      <c r="L90" s="43">
        <v>4.18</v>
      </c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4.96</v>
      </c>
      <c r="H91" s="43">
        <v>4.4800000000000004</v>
      </c>
      <c r="I91" s="43">
        <v>17.84</v>
      </c>
      <c r="J91" s="43">
        <v>133.6</v>
      </c>
      <c r="K91" s="44" t="s">
        <v>88</v>
      </c>
      <c r="L91" s="43">
        <v>8.1300000000000008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100</v>
      </c>
      <c r="G92" s="43">
        <v>19.100000000000001</v>
      </c>
      <c r="H92" s="43">
        <v>7.4</v>
      </c>
      <c r="I92" s="43">
        <v>0.5</v>
      </c>
      <c r="J92" s="43">
        <v>145</v>
      </c>
      <c r="K92" s="44">
        <v>487</v>
      </c>
      <c r="L92" s="43">
        <v>56.83</v>
      </c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8.4</v>
      </c>
      <c r="H93" s="43">
        <v>7.8</v>
      </c>
      <c r="I93" s="43">
        <v>41.3</v>
      </c>
      <c r="J93" s="43">
        <v>303</v>
      </c>
      <c r="K93" s="44" t="s">
        <v>91</v>
      </c>
      <c r="L93" s="43">
        <v>10.52</v>
      </c>
    </row>
    <row r="94" spans="1:12" ht="15" x14ac:dyDescent="0.2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0.2</v>
      </c>
      <c r="H94" s="43">
        <v>0.8</v>
      </c>
      <c r="I94" s="43">
        <v>26.1</v>
      </c>
      <c r="J94" s="43">
        <v>109</v>
      </c>
      <c r="K94" s="44">
        <v>634</v>
      </c>
      <c r="L94" s="43">
        <v>12.66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2.31</v>
      </c>
      <c r="H96" s="43">
        <v>0.9</v>
      </c>
      <c r="I96" s="43">
        <v>14.9</v>
      </c>
      <c r="J96" s="43">
        <v>78.599999999999994</v>
      </c>
      <c r="K96" s="44"/>
      <c r="L96" s="43">
        <v>2.95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36.050000000000004</v>
      </c>
      <c r="H99" s="19">
        <f t="shared" ref="H99" si="47">SUM(H90:H98)</f>
        <v>21.44</v>
      </c>
      <c r="I99" s="19">
        <f t="shared" ref="I99" si="48">SUM(I90:I98)</f>
        <v>106.53999999999999</v>
      </c>
      <c r="J99" s="19">
        <f t="shared" ref="J99:L99" si="49">SUM(J90:J98)</f>
        <v>798</v>
      </c>
      <c r="K99" s="25"/>
      <c r="L99" s="19">
        <f t="shared" si="49"/>
        <v>95.27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1280</v>
      </c>
      <c r="G100" s="32">
        <f t="shared" ref="G100" si="50">G89+G99</f>
        <v>43.900000000000006</v>
      </c>
      <c r="H100" s="32">
        <f t="shared" ref="H100" si="51">H89+H99</f>
        <v>44.94</v>
      </c>
      <c r="I100" s="32">
        <f t="shared" ref="I100" si="52">I89+I99</f>
        <v>170.44</v>
      </c>
      <c r="J100" s="32">
        <f t="shared" ref="J100:L100" si="53">J89+J99</f>
        <v>1361.75</v>
      </c>
      <c r="K100" s="32"/>
      <c r="L100" s="32">
        <f t="shared" si="53"/>
        <v>157.45999999999998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150</v>
      </c>
      <c r="G101" s="40">
        <v>12</v>
      </c>
      <c r="H101" s="40">
        <v>14.6</v>
      </c>
      <c r="I101" s="40">
        <v>4.9000000000000004</v>
      </c>
      <c r="J101" s="40">
        <v>298.8</v>
      </c>
      <c r="K101" s="41">
        <v>340</v>
      </c>
      <c r="L101" s="40">
        <v>35.29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>
        <v>0.68</v>
      </c>
      <c r="H103" s="43">
        <v>0.28000000000000003</v>
      </c>
      <c r="I103" s="43">
        <v>19.64</v>
      </c>
      <c r="J103" s="43">
        <v>101.7</v>
      </c>
      <c r="K103" s="44">
        <v>705</v>
      </c>
      <c r="L103" s="43">
        <v>6.14</v>
      </c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60</v>
      </c>
      <c r="G104" s="43">
        <v>4.5599999999999996</v>
      </c>
      <c r="H104" s="43">
        <v>0.32</v>
      </c>
      <c r="I104" s="43">
        <v>29.55</v>
      </c>
      <c r="J104" s="43">
        <v>141.6</v>
      </c>
      <c r="K104" s="44"/>
      <c r="L104" s="43">
        <v>6.84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95</v>
      </c>
      <c r="F106" s="43">
        <v>100</v>
      </c>
      <c r="G106" s="43">
        <v>3.2</v>
      </c>
      <c r="H106" s="43">
        <v>0.2</v>
      </c>
      <c r="I106" s="43">
        <v>6.6</v>
      </c>
      <c r="J106" s="43">
        <v>40</v>
      </c>
      <c r="K106" s="44"/>
      <c r="L106" s="43">
        <v>23.33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20.439999999999998</v>
      </c>
      <c r="H108" s="19">
        <f t="shared" si="54"/>
        <v>15.399999999999999</v>
      </c>
      <c r="I108" s="19">
        <f t="shared" si="54"/>
        <v>60.690000000000005</v>
      </c>
      <c r="J108" s="19">
        <f t="shared" si="54"/>
        <v>582.1</v>
      </c>
      <c r="K108" s="25"/>
      <c r="L108" s="19">
        <f t="shared" ref="L108" si="55">SUM(L101:L107)</f>
        <v>71.599999999999994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0.36</v>
      </c>
      <c r="H109" s="43">
        <v>4.26</v>
      </c>
      <c r="I109" s="43">
        <v>1.8</v>
      </c>
      <c r="J109" s="43">
        <v>47.4</v>
      </c>
      <c r="K109" s="44">
        <v>615.16</v>
      </c>
      <c r="L109" s="43">
        <v>8.36</v>
      </c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1.76</v>
      </c>
      <c r="H110" s="43">
        <v>3.52</v>
      </c>
      <c r="I110" s="43">
        <v>9.92</v>
      </c>
      <c r="J110" s="43">
        <v>79.2</v>
      </c>
      <c r="K110" s="44">
        <v>135</v>
      </c>
      <c r="L110" s="43">
        <v>10.25</v>
      </c>
    </row>
    <row r="111" spans="1:12" ht="15" x14ac:dyDescent="0.25">
      <c r="A111" s="23"/>
      <c r="B111" s="15"/>
      <c r="C111" s="11"/>
      <c r="D111" s="7" t="s">
        <v>28</v>
      </c>
      <c r="E111" s="42" t="s">
        <v>97</v>
      </c>
      <c r="F111" s="43">
        <v>150</v>
      </c>
      <c r="G111" s="43">
        <f>13.6+1.2</f>
        <v>14.799999999999999</v>
      </c>
      <c r="H111" s="43">
        <f>10.9+5.1</f>
        <v>16</v>
      </c>
      <c r="I111" s="43">
        <f>9.66+2.5</f>
        <v>12.16</v>
      </c>
      <c r="J111" s="43">
        <f>195+61</f>
        <v>256</v>
      </c>
      <c r="K111" s="44">
        <v>431</v>
      </c>
      <c r="L111" s="43">
        <f>54.99+5.52</f>
        <v>60.510000000000005</v>
      </c>
    </row>
    <row r="112" spans="1:12" ht="15" x14ac:dyDescent="0.25">
      <c r="A112" s="23"/>
      <c r="B112" s="15"/>
      <c r="C112" s="11"/>
      <c r="D112" s="7" t="s">
        <v>29</v>
      </c>
      <c r="E112" s="42" t="s">
        <v>98</v>
      </c>
      <c r="F112" s="43">
        <v>150</v>
      </c>
      <c r="G112" s="43">
        <v>3</v>
      </c>
      <c r="H112" s="43">
        <v>6.15</v>
      </c>
      <c r="I112" s="43">
        <v>23.9</v>
      </c>
      <c r="J112" s="43">
        <v>182</v>
      </c>
      <c r="K112" s="44">
        <v>518</v>
      </c>
      <c r="L112" s="43">
        <v>15.24</v>
      </c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0.2</v>
      </c>
      <c r="H113" s="43">
        <v>0</v>
      </c>
      <c r="I113" s="43">
        <v>20.83</v>
      </c>
      <c r="J113" s="43">
        <v>94.15</v>
      </c>
      <c r="K113" s="44">
        <v>631</v>
      </c>
      <c r="L113" s="43">
        <v>7.77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60</v>
      </c>
      <c r="G115" s="43">
        <v>4.62</v>
      </c>
      <c r="H115" s="43">
        <v>1.8</v>
      </c>
      <c r="I115" s="43">
        <v>29.9</v>
      </c>
      <c r="J115" s="43">
        <v>157.19999999999999</v>
      </c>
      <c r="K115" s="44"/>
      <c r="L115" s="43">
        <v>5.91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24.74</v>
      </c>
      <c r="H118" s="19">
        <f t="shared" si="56"/>
        <v>31.73</v>
      </c>
      <c r="I118" s="19">
        <f t="shared" si="56"/>
        <v>98.509999999999991</v>
      </c>
      <c r="J118" s="19">
        <f t="shared" si="56"/>
        <v>815.95</v>
      </c>
      <c r="K118" s="25"/>
      <c r="L118" s="19">
        <f t="shared" ref="L118" si="57">SUM(L109:L117)</f>
        <v>108.03999999999999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8">G108+G118</f>
        <v>45.179999999999993</v>
      </c>
      <c r="H119" s="32">
        <f t="shared" ref="H119" si="59">H108+H118</f>
        <v>47.129999999999995</v>
      </c>
      <c r="I119" s="32">
        <f t="shared" ref="I119" si="60">I108+I118</f>
        <v>159.19999999999999</v>
      </c>
      <c r="J119" s="32">
        <f t="shared" ref="J119:L119" si="61">J108+J118</f>
        <v>1398.0500000000002</v>
      </c>
      <c r="K119" s="32"/>
      <c r="L119" s="32">
        <f t="shared" si="61"/>
        <v>179.64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3.45</v>
      </c>
      <c r="H120" s="40">
        <v>6.3</v>
      </c>
      <c r="I120" s="40">
        <v>18.3</v>
      </c>
      <c r="J120" s="40">
        <v>176.25</v>
      </c>
      <c r="K120" s="41" t="s">
        <v>83</v>
      </c>
      <c r="L120" s="40">
        <v>13.42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99</v>
      </c>
      <c r="F122" s="43">
        <v>200</v>
      </c>
      <c r="G122" s="43">
        <v>1.6</v>
      </c>
      <c r="H122" s="43">
        <v>1.6</v>
      </c>
      <c r="I122" s="43">
        <v>17.3</v>
      </c>
      <c r="J122" s="43">
        <v>87</v>
      </c>
      <c r="K122" s="44">
        <v>684</v>
      </c>
      <c r="L122" s="43">
        <v>13.51</v>
      </c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40</v>
      </c>
      <c r="G123" s="43">
        <v>3.04</v>
      </c>
      <c r="H123" s="43">
        <v>0.32</v>
      </c>
      <c r="I123" s="43">
        <v>19.7</v>
      </c>
      <c r="J123" s="43">
        <v>94.4</v>
      </c>
      <c r="K123" s="44"/>
      <c r="L123" s="43">
        <v>4.5599999999999996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0.8</v>
      </c>
      <c r="H124" s="43">
        <v>0.01</v>
      </c>
      <c r="I124" s="43">
        <v>7.5</v>
      </c>
      <c r="J124" s="43">
        <v>38</v>
      </c>
      <c r="K124" s="44"/>
      <c r="L124" s="43">
        <v>19</v>
      </c>
    </row>
    <row r="125" spans="1:12" ht="15" x14ac:dyDescent="0.25">
      <c r="A125" s="14"/>
      <c r="B125" s="15"/>
      <c r="C125" s="11"/>
      <c r="D125" s="6"/>
      <c r="E125" s="42" t="s">
        <v>100</v>
      </c>
      <c r="F125" s="43">
        <v>50</v>
      </c>
      <c r="G125" s="43">
        <v>13.37</v>
      </c>
      <c r="H125" s="43">
        <v>13.37</v>
      </c>
      <c r="I125" s="43">
        <v>11.25</v>
      </c>
      <c r="J125" s="43">
        <v>182</v>
      </c>
      <c r="K125" s="44"/>
      <c r="L125" s="43">
        <v>29.82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22.259999999999998</v>
      </c>
      <c r="H127" s="19">
        <f t="shared" si="62"/>
        <v>21.6</v>
      </c>
      <c r="I127" s="19">
        <f t="shared" si="62"/>
        <v>74.05</v>
      </c>
      <c r="J127" s="19">
        <f t="shared" si="62"/>
        <v>577.65</v>
      </c>
      <c r="K127" s="25"/>
      <c r="L127" s="19">
        <f t="shared" ref="L127" si="63">SUM(L120:L126)</f>
        <v>80.31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0.48</v>
      </c>
      <c r="H128" s="43">
        <v>0</v>
      </c>
      <c r="I128" s="43">
        <v>1.02</v>
      </c>
      <c r="J128" s="43">
        <v>7.8</v>
      </c>
      <c r="K128" s="44"/>
      <c r="L128" s="43">
        <v>17.04</v>
      </c>
    </row>
    <row r="129" spans="1:12" ht="15" x14ac:dyDescent="0.25">
      <c r="A129" s="14"/>
      <c r="B129" s="15"/>
      <c r="C129" s="11"/>
      <c r="D129" s="7" t="s">
        <v>27</v>
      </c>
      <c r="E129" s="42" t="s">
        <v>102</v>
      </c>
      <c r="F129" s="43">
        <v>275</v>
      </c>
      <c r="G129" s="43">
        <v>2</v>
      </c>
      <c r="H129" s="43">
        <v>2.4</v>
      </c>
      <c r="I129" s="43">
        <v>14.8</v>
      </c>
      <c r="J129" s="43">
        <v>155</v>
      </c>
      <c r="K129" s="44">
        <v>112.137</v>
      </c>
      <c r="L129" s="43">
        <v>38.479999999999997</v>
      </c>
    </row>
    <row r="130" spans="1:12" ht="15" x14ac:dyDescent="0.25">
      <c r="A130" s="14"/>
      <c r="B130" s="15"/>
      <c r="C130" s="11"/>
      <c r="D130" s="7" t="s">
        <v>28</v>
      </c>
      <c r="E130" s="42" t="s">
        <v>103</v>
      </c>
      <c r="F130" s="43">
        <v>150</v>
      </c>
      <c r="G130" s="43">
        <f>12.4+1.3</f>
        <v>13.700000000000001</v>
      </c>
      <c r="H130" s="43">
        <f>8.6+4.8</f>
        <v>13.399999999999999</v>
      </c>
      <c r="I130" s="43">
        <f>12.8+4.7</f>
        <v>17.5</v>
      </c>
      <c r="J130" s="43">
        <f>183+70</f>
        <v>253</v>
      </c>
      <c r="K130" s="44">
        <v>394.58699999999999</v>
      </c>
      <c r="L130" s="43">
        <v>40.83</v>
      </c>
    </row>
    <row r="131" spans="1:12" ht="25.5" x14ac:dyDescent="0.25">
      <c r="A131" s="14"/>
      <c r="B131" s="15"/>
      <c r="C131" s="11"/>
      <c r="D131" s="7" t="s">
        <v>29</v>
      </c>
      <c r="E131" s="42" t="s">
        <v>104</v>
      </c>
      <c r="F131" s="43">
        <v>150</v>
      </c>
      <c r="G131" s="43">
        <v>3.45</v>
      </c>
      <c r="H131" s="43">
        <v>7.65</v>
      </c>
      <c r="I131" s="43">
        <v>16.05</v>
      </c>
      <c r="J131" s="43">
        <v>145.5</v>
      </c>
      <c r="K131" s="44" t="s">
        <v>105</v>
      </c>
      <c r="L131" s="43">
        <v>14.85</v>
      </c>
    </row>
    <row r="132" spans="1:12" ht="15" x14ac:dyDescent="0.25">
      <c r="A132" s="14"/>
      <c r="B132" s="15"/>
      <c r="C132" s="11"/>
      <c r="D132" s="7" t="s">
        <v>30</v>
      </c>
      <c r="E132" s="42" t="s">
        <v>106</v>
      </c>
      <c r="F132" s="43">
        <v>200</v>
      </c>
      <c r="G132" s="43">
        <v>1</v>
      </c>
      <c r="H132" s="43">
        <v>0</v>
      </c>
      <c r="I132" s="43">
        <v>20.2</v>
      </c>
      <c r="J132" s="43">
        <v>92</v>
      </c>
      <c r="K132" s="44"/>
      <c r="L132" s="43">
        <v>13.8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60</v>
      </c>
      <c r="G134" s="43">
        <v>4.62</v>
      </c>
      <c r="H134" s="43">
        <v>1.8</v>
      </c>
      <c r="I134" s="43">
        <v>29.9</v>
      </c>
      <c r="J134" s="43">
        <v>157.19999999999999</v>
      </c>
      <c r="K134" s="44"/>
      <c r="L134" s="43">
        <v>5.91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4">SUM(G128:G136)</f>
        <v>25.25</v>
      </c>
      <c r="H137" s="19">
        <f t="shared" si="64"/>
        <v>25.25</v>
      </c>
      <c r="I137" s="19">
        <f t="shared" si="64"/>
        <v>99.47</v>
      </c>
      <c r="J137" s="19">
        <f t="shared" si="64"/>
        <v>810.5</v>
      </c>
      <c r="K137" s="25"/>
      <c r="L137" s="19">
        <f t="shared" ref="L137" si="65">SUM(L128:L136)</f>
        <v>130.91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1435</v>
      </c>
      <c r="G138" s="32">
        <f t="shared" ref="G138" si="66">G127+G137</f>
        <v>47.51</v>
      </c>
      <c r="H138" s="32">
        <f t="shared" ref="H138" si="67">H127+H137</f>
        <v>46.85</v>
      </c>
      <c r="I138" s="32">
        <f t="shared" ref="I138" si="68">I127+I137</f>
        <v>173.51999999999998</v>
      </c>
      <c r="J138" s="32">
        <f t="shared" ref="J138:L138" si="69">J127+J137</f>
        <v>1388.15</v>
      </c>
      <c r="K138" s="32"/>
      <c r="L138" s="32">
        <f t="shared" si="69"/>
        <v>211.22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107</v>
      </c>
      <c r="F139" s="40">
        <v>150</v>
      </c>
      <c r="G139" s="40">
        <v>21</v>
      </c>
      <c r="H139" s="40">
        <v>19.899999999999999</v>
      </c>
      <c r="I139" s="40">
        <v>9.19</v>
      </c>
      <c r="J139" s="40">
        <v>333.7</v>
      </c>
      <c r="K139" s="41">
        <v>366</v>
      </c>
      <c r="L139" s="40">
        <v>59.29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108</v>
      </c>
      <c r="F141" s="43">
        <v>200</v>
      </c>
      <c r="G141" s="43">
        <v>0.3</v>
      </c>
      <c r="H141" s="43">
        <v>0</v>
      </c>
      <c r="I141" s="43">
        <v>15.2</v>
      </c>
      <c r="J141" s="43">
        <v>60</v>
      </c>
      <c r="K141" s="44">
        <v>684.68600000000004</v>
      </c>
      <c r="L141" s="43">
        <v>3.72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77</v>
      </c>
      <c r="F142" s="43">
        <v>60</v>
      </c>
      <c r="G142" s="43">
        <v>3.3</v>
      </c>
      <c r="H142" s="43">
        <v>0.74</v>
      </c>
      <c r="I142" s="43">
        <v>31.8</v>
      </c>
      <c r="J142" s="43">
        <v>112.5</v>
      </c>
      <c r="K142" s="44"/>
      <c r="L142" s="43">
        <v>9.9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150</v>
      </c>
      <c r="G143" s="43">
        <v>0.6</v>
      </c>
      <c r="H143" s="43">
        <v>0.5</v>
      </c>
      <c r="I143" s="43">
        <v>15.45</v>
      </c>
      <c r="J143" s="43">
        <v>70.5</v>
      </c>
      <c r="K143" s="44"/>
      <c r="L143" s="43">
        <v>37.5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25.200000000000003</v>
      </c>
      <c r="H146" s="19">
        <f t="shared" si="70"/>
        <v>21.139999999999997</v>
      </c>
      <c r="I146" s="19">
        <f t="shared" si="70"/>
        <v>71.64</v>
      </c>
      <c r="J146" s="19">
        <f t="shared" si="70"/>
        <v>576.70000000000005</v>
      </c>
      <c r="K146" s="25"/>
      <c r="L146" s="19">
        <f t="shared" ref="L146" si="71">SUM(L139:L145)</f>
        <v>110.41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109</v>
      </c>
      <c r="F147" s="43">
        <v>60</v>
      </c>
      <c r="G147" s="43">
        <v>8.4</v>
      </c>
      <c r="H147" s="43">
        <v>6.06</v>
      </c>
      <c r="I147" s="43">
        <v>4.08</v>
      </c>
      <c r="J147" s="43">
        <v>74.400000000000006</v>
      </c>
      <c r="K147" s="44">
        <v>71</v>
      </c>
      <c r="L147" s="43">
        <v>8.07</v>
      </c>
    </row>
    <row r="148" spans="1:12" ht="15" x14ac:dyDescent="0.25">
      <c r="A148" s="23"/>
      <c r="B148" s="15"/>
      <c r="C148" s="11"/>
      <c r="D148" s="7" t="s">
        <v>27</v>
      </c>
      <c r="E148" s="42" t="s">
        <v>110</v>
      </c>
      <c r="F148" s="43">
        <v>200</v>
      </c>
      <c r="G148" s="43">
        <v>1.6</v>
      </c>
      <c r="H148" s="43">
        <v>3.44</v>
      </c>
      <c r="I148" s="43">
        <v>2.87</v>
      </c>
      <c r="J148" s="43">
        <v>129.44</v>
      </c>
      <c r="K148" s="44">
        <v>124</v>
      </c>
      <c r="L148" s="43">
        <v>8.85</v>
      </c>
    </row>
    <row r="149" spans="1:12" ht="15" x14ac:dyDescent="0.25">
      <c r="A149" s="23"/>
      <c r="B149" s="15"/>
      <c r="C149" s="11"/>
      <c r="D149" s="7" t="s">
        <v>28</v>
      </c>
      <c r="E149" s="42" t="s">
        <v>111</v>
      </c>
      <c r="F149" s="43">
        <v>90</v>
      </c>
      <c r="G149" s="43">
        <v>8.2799999999999994</v>
      </c>
      <c r="H149" s="43">
        <v>9.9</v>
      </c>
      <c r="I149" s="43">
        <v>9.51</v>
      </c>
      <c r="J149" s="43">
        <v>213.75</v>
      </c>
      <c r="K149" s="44">
        <v>461</v>
      </c>
      <c r="L149" s="43">
        <v>65.98</v>
      </c>
    </row>
    <row r="150" spans="1:12" ht="15" x14ac:dyDescent="0.25">
      <c r="A150" s="23"/>
      <c r="B150" s="15"/>
      <c r="C150" s="11"/>
      <c r="D150" s="7" t="s">
        <v>29</v>
      </c>
      <c r="E150" s="42" t="s">
        <v>112</v>
      </c>
      <c r="F150" s="43">
        <v>150</v>
      </c>
      <c r="G150" s="43">
        <v>5.3</v>
      </c>
      <c r="H150" s="43">
        <v>6.2</v>
      </c>
      <c r="I150" s="43">
        <v>35.299999999999997</v>
      </c>
      <c r="J150" s="43">
        <v>221</v>
      </c>
      <c r="K150" s="44">
        <v>332</v>
      </c>
      <c r="L150" s="43">
        <v>8.41</v>
      </c>
    </row>
    <row r="151" spans="1:12" ht="15" x14ac:dyDescent="0.25">
      <c r="A151" s="23"/>
      <c r="B151" s="15"/>
      <c r="C151" s="11"/>
      <c r="D151" s="7" t="s">
        <v>30</v>
      </c>
      <c r="E151" s="42" t="s">
        <v>113</v>
      </c>
      <c r="F151" s="43">
        <v>200</v>
      </c>
      <c r="G151" s="43">
        <v>1.2</v>
      </c>
      <c r="H151" s="43">
        <v>0</v>
      </c>
      <c r="I151" s="43">
        <v>21.62</v>
      </c>
      <c r="J151" s="43">
        <v>86.1</v>
      </c>
      <c r="K151" s="44">
        <v>639</v>
      </c>
      <c r="L151" s="43">
        <v>8.74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2.31</v>
      </c>
      <c r="H153" s="43">
        <v>0.9</v>
      </c>
      <c r="I153" s="43">
        <v>14.9</v>
      </c>
      <c r="J153" s="43">
        <v>78.599999999999994</v>
      </c>
      <c r="K153" s="44"/>
      <c r="L153" s="43">
        <v>2.95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27.09</v>
      </c>
      <c r="H156" s="19">
        <f t="shared" si="72"/>
        <v>26.499999999999996</v>
      </c>
      <c r="I156" s="19">
        <f t="shared" si="72"/>
        <v>88.28</v>
      </c>
      <c r="J156" s="19">
        <f t="shared" si="72"/>
        <v>803.29000000000008</v>
      </c>
      <c r="K156" s="25"/>
      <c r="L156" s="19">
        <f t="shared" ref="L156" si="73">SUM(L147:L155)</f>
        <v>103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1290</v>
      </c>
      <c r="G157" s="32">
        <f t="shared" ref="G157" si="74">G146+G156</f>
        <v>52.290000000000006</v>
      </c>
      <c r="H157" s="32">
        <f t="shared" ref="H157" si="75">H146+H156</f>
        <v>47.639999999999993</v>
      </c>
      <c r="I157" s="32">
        <f t="shared" ref="I157" si="76">I146+I156</f>
        <v>159.92000000000002</v>
      </c>
      <c r="J157" s="32">
        <f t="shared" ref="J157:L157" si="77">J146+J156</f>
        <v>1379.9900000000002</v>
      </c>
      <c r="K157" s="32"/>
      <c r="L157" s="32">
        <f t="shared" si="77"/>
        <v>213.41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4.01</v>
      </c>
      <c r="H158" s="40">
        <v>7.19</v>
      </c>
      <c r="I158" s="40">
        <v>27.45</v>
      </c>
      <c r="J158" s="40">
        <v>179.47</v>
      </c>
      <c r="K158" s="41" t="s">
        <v>65</v>
      </c>
      <c r="L158" s="40">
        <v>12.57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0.2</v>
      </c>
      <c r="H160" s="43">
        <v>0.8</v>
      </c>
      <c r="I160" s="43">
        <v>26.1</v>
      </c>
      <c r="J160" s="43">
        <v>109</v>
      </c>
      <c r="K160" s="44">
        <v>634</v>
      </c>
      <c r="L160" s="43">
        <v>12.66</v>
      </c>
    </row>
    <row r="161" spans="1:12" ht="15" x14ac:dyDescent="0.25">
      <c r="A161" s="23"/>
      <c r="B161" s="15"/>
      <c r="C161" s="11"/>
      <c r="D161" s="7" t="s">
        <v>23</v>
      </c>
      <c r="E161" s="42" t="s">
        <v>58</v>
      </c>
      <c r="F161" s="43">
        <v>80</v>
      </c>
      <c r="G161" s="43">
        <v>2.4</v>
      </c>
      <c r="H161" s="43">
        <v>6.2</v>
      </c>
      <c r="I161" s="43">
        <v>31.8</v>
      </c>
      <c r="J161" s="43">
        <v>236</v>
      </c>
      <c r="K161" s="44">
        <v>2</v>
      </c>
      <c r="L161" s="43">
        <v>17.48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150</v>
      </c>
      <c r="G162" s="43">
        <v>0.6</v>
      </c>
      <c r="H162" s="43">
        <v>0.5</v>
      </c>
      <c r="I162" s="43">
        <v>15.45</v>
      </c>
      <c r="J162" s="43">
        <v>70.5</v>
      </c>
      <c r="K162" s="44"/>
      <c r="L162" s="43">
        <v>37.5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7.2099999999999991</v>
      </c>
      <c r="H165" s="19">
        <f t="shared" si="78"/>
        <v>14.690000000000001</v>
      </c>
      <c r="I165" s="19">
        <f t="shared" si="78"/>
        <v>100.8</v>
      </c>
      <c r="J165" s="19">
        <f t="shared" si="78"/>
        <v>594.97</v>
      </c>
      <c r="K165" s="25"/>
      <c r="L165" s="19">
        <f t="shared" ref="L165" si="79">SUM(L158:L164)</f>
        <v>80.210000000000008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114</v>
      </c>
      <c r="F166" s="43">
        <v>60</v>
      </c>
      <c r="G166" s="43">
        <v>0.6</v>
      </c>
      <c r="H166" s="43">
        <v>4.26</v>
      </c>
      <c r="I166" s="43">
        <v>2.52</v>
      </c>
      <c r="J166" s="43">
        <v>51.6</v>
      </c>
      <c r="K166" s="44">
        <v>22.614999999999998</v>
      </c>
      <c r="L166" s="43">
        <v>9.6</v>
      </c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2.3199999999999998</v>
      </c>
      <c r="H167" s="43">
        <v>2</v>
      </c>
      <c r="I167" s="43">
        <v>16.8</v>
      </c>
      <c r="J167" s="43">
        <v>96</v>
      </c>
      <c r="K167" s="44">
        <v>140</v>
      </c>
      <c r="L167" s="43">
        <v>8.08</v>
      </c>
    </row>
    <row r="168" spans="1:12" ht="15" x14ac:dyDescent="0.25">
      <c r="A168" s="23"/>
      <c r="B168" s="15"/>
      <c r="C168" s="11"/>
      <c r="D168" s="7" t="s">
        <v>28</v>
      </c>
      <c r="E168" s="42" t="s">
        <v>115</v>
      </c>
      <c r="F168" s="43">
        <v>90</v>
      </c>
      <c r="G168" s="43">
        <v>16.739999999999998</v>
      </c>
      <c r="H168" s="43">
        <v>12.15</v>
      </c>
      <c r="I168" s="43">
        <v>16.309999999999999</v>
      </c>
      <c r="J168" s="43">
        <v>243.9</v>
      </c>
      <c r="K168" s="44">
        <v>498</v>
      </c>
      <c r="L168" s="43">
        <v>48.91</v>
      </c>
    </row>
    <row r="169" spans="1:12" ht="15" x14ac:dyDescent="0.25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3.75</v>
      </c>
      <c r="H169" s="43">
        <v>6.2</v>
      </c>
      <c r="I169" s="43">
        <v>38.6</v>
      </c>
      <c r="J169" s="43">
        <v>228.3</v>
      </c>
      <c r="K169" s="44">
        <v>511</v>
      </c>
      <c r="L169" s="43">
        <v>11.62</v>
      </c>
    </row>
    <row r="170" spans="1:12" ht="15" x14ac:dyDescent="0.25">
      <c r="A170" s="23"/>
      <c r="B170" s="15"/>
      <c r="C170" s="11"/>
      <c r="D170" s="7" t="s">
        <v>30</v>
      </c>
      <c r="E170" s="42" t="s">
        <v>116</v>
      </c>
      <c r="F170" s="43">
        <v>200</v>
      </c>
      <c r="G170" s="43">
        <v>0.6</v>
      </c>
      <c r="H170" s="43">
        <v>0.2</v>
      </c>
      <c r="I170" s="43">
        <v>24.32</v>
      </c>
      <c r="J170" s="43">
        <v>103.9</v>
      </c>
      <c r="K170" s="44">
        <v>638</v>
      </c>
      <c r="L170" s="43">
        <v>7.94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2.31</v>
      </c>
      <c r="H172" s="43">
        <v>0.9</v>
      </c>
      <c r="I172" s="43">
        <v>14.9</v>
      </c>
      <c r="J172" s="43">
        <v>78.599999999999994</v>
      </c>
      <c r="K172" s="44"/>
      <c r="L172" s="43">
        <v>2.95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26.319999999999997</v>
      </c>
      <c r="H175" s="19">
        <f t="shared" si="80"/>
        <v>25.709999999999997</v>
      </c>
      <c r="I175" s="19">
        <f t="shared" si="80"/>
        <v>113.44999999999999</v>
      </c>
      <c r="J175" s="19">
        <f t="shared" si="80"/>
        <v>802.3</v>
      </c>
      <c r="K175" s="25"/>
      <c r="L175" s="19">
        <f t="shared" ref="L175" si="81">SUM(L166:L174)</f>
        <v>89.100000000000009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1310</v>
      </c>
      <c r="G176" s="32">
        <f t="shared" ref="G176" si="82">G165+G175</f>
        <v>33.529999999999994</v>
      </c>
      <c r="H176" s="32">
        <f t="shared" ref="H176" si="83">H165+H175</f>
        <v>40.4</v>
      </c>
      <c r="I176" s="32">
        <f t="shared" ref="I176" si="84">I165+I175</f>
        <v>214.25</v>
      </c>
      <c r="J176" s="32">
        <f t="shared" ref="J176:L176" si="85">J165+J175</f>
        <v>1397.27</v>
      </c>
      <c r="K176" s="32"/>
      <c r="L176" s="32">
        <f t="shared" si="85"/>
        <v>169.31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150</v>
      </c>
      <c r="G177" s="40">
        <v>5.89</v>
      </c>
      <c r="H177" s="40">
        <v>7.33</v>
      </c>
      <c r="I177" s="40">
        <v>35.32</v>
      </c>
      <c r="J177" s="40">
        <v>231.72</v>
      </c>
      <c r="K177" s="41" t="s">
        <v>118</v>
      </c>
      <c r="L177" s="40">
        <v>17.350000000000001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>
        <v>684.68499999999995</v>
      </c>
      <c r="L179" s="43">
        <v>1.96</v>
      </c>
    </row>
    <row r="180" spans="1:12" ht="15" x14ac:dyDescent="0.25">
      <c r="A180" s="23"/>
      <c r="B180" s="15"/>
      <c r="C180" s="11"/>
      <c r="D180" s="7" t="s">
        <v>23</v>
      </c>
      <c r="E180" s="42" t="s">
        <v>85</v>
      </c>
      <c r="F180" s="43">
        <v>40</v>
      </c>
      <c r="G180" s="43">
        <v>2.2000000000000002</v>
      </c>
      <c r="H180" s="43">
        <v>15</v>
      </c>
      <c r="I180" s="43">
        <v>13.6</v>
      </c>
      <c r="J180" s="43">
        <v>230</v>
      </c>
      <c r="K180" s="44">
        <v>1</v>
      </c>
      <c r="L180" s="43">
        <v>13.71</v>
      </c>
    </row>
    <row r="181" spans="1:12" ht="15" x14ac:dyDescent="0.25">
      <c r="A181" s="23"/>
      <c r="B181" s="15"/>
      <c r="C181" s="11"/>
      <c r="D181" s="7" t="s">
        <v>24</v>
      </c>
      <c r="E181" s="42" t="s">
        <v>119</v>
      </c>
      <c r="F181" s="43">
        <v>150</v>
      </c>
      <c r="G181" s="43">
        <v>1.4</v>
      </c>
      <c r="H181" s="43">
        <v>0.3</v>
      </c>
      <c r="I181" s="43">
        <v>12.1</v>
      </c>
      <c r="J181" s="43">
        <v>64</v>
      </c>
      <c r="K181" s="44"/>
      <c r="L181" s="43">
        <v>28.5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9.69</v>
      </c>
      <c r="H184" s="19">
        <f t="shared" si="86"/>
        <v>22.63</v>
      </c>
      <c r="I184" s="19">
        <f t="shared" si="86"/>
        <v>76.02</v>
      </c>
      <c r="J184" s="19">
        <f t="shared" si="86"/>
        <v>583.72</v>
      </c>
      <c r="K184" s="25"/>
      <c r="L184" s="19">
        <f t="shared" ref="L184" si="87">SUM(L177:L183)</f>
        <v>61.52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120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/>
      <c r="L185" s="43">
        <v>8.5</v>
      </c>
    </row>
    <row r="186" spans="1:12" ht="15" x14ac:dyDescent="0.25">
      <c r="A186" s="23"/>
      <c r="B186" s="15"/>
      <c r="C186" s="11"/>
      <c r="D186" s="7" t="s">
        <v>27</v>
      </c>
      <c r="E186" s="42" t="s">
        <v>121</v>
      </c>
      <c r="F186" s="43">
        <v>210</v>
      </c>
      <c r="G186" s="43">
        <v>1.76</v>
      </c>
      <c r="H186" s="43">
        <v>3.6</v>
      </c>
      <c r="I186" s="43">
        <v>10.199999999999999</v>
      </c>
      <c r="J186" s="43">
        <v>80</v>
      </c>
      <c r="K186" s="44">
        <v>131</v>
      </c>
      <c r="L186" s="43">
        <v>15.84</v>
      </c>
    </row>
    <row r="187" spans="1:12" ht="15" x14ac:dyDescent="0.25">
      <c r="A187" s="23"/>
      <c r="B187" s="15"/>
      <c r="C187" s="11"/>
      <c r="D187" s="7" t="s">
        <v>28</v>
      </c>
      <c r="E187" s="42" t="s">
        <v>122</v>
      </c>
      <c r="F187" s="43">
        <v>90</v>
      </c>
      <c r="G187" s="43">
        <v>14.31</v>
      </c>
      <c r="H187" s="43">
        <v>12.96</v>
      </c>
      <c r="I187" s="43">
        <v>14.4</v>
      </c>
      <c r="J187" s="43">
        <v>234.9</v>
      </c>
      <c r="K187" s="44">
        <v>451</v>
      </c>
      <c r="L187" s="43">
        <v>73.849999999999994</v>
      </c>
    </row>
    <row r="188" spans="1:12" ht="15" x14ac:dyDescent="0.25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43">
        <v>8.4</v>
      </c>
      <c r="H188" s="43">
        <v>7.8</v>
      </c>
      <c r="I188" s="43">
        <v>41.3</v>
      </c>
      <c r="J188" s="43">
        <v>303</v>
      </c>
      <c r="K188" s="44" t="s">
        <v>123</v>
      </c>
      <c r="L188" s="43">
        <v>10.52</v>
      </c>
    </row>
    <row r="189" spans="1:12" ht="15" x14ac:dyDescent="0.25">
      <c r="A189" s="23"/>
      <c r="B189" s="15"/>
      <c r="C189" s="11"/>
      <c r="D189" s="7" t="s">
        <v>30</v>
      </c>
      <c r="E189" s="42" t="s">
        <v>124</v>
      </c>
      <c r="F189" s="43">
        <v>200</v>
      </c>
      <c r="G189" s="43">
        <v>0.21</v>
      </c>
      <c r="H189" s="43">
        <v>0.15</v>
      </c>
      <c r="I189" s="43">
        <v>17.43</v>
      </c>
      <c r="J189" s="43">
        <v>73.650000000000006</v>
      </c>
      <c r="K189" s="44">
        <v>634</v>
      </c>
      <c r="L189" s="43">
        <v>12.73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3.08</v>
      </c>
      <c r="H191" s="43">
        <v>1.2</v>
      </c>
      <c r="I191" s="43">
        <v>19.899999999999999</v>
      </c>
      <c r="J191" s="43">
        <v>104.8</v>
      </c>
      <c r="K191" s="44"/>
      <c r="L191" s="43">
        <v>3.94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28.42</v>
      </c>
      <c r="H194" s="19">
        <f t="shared" si="88"/>
        <v>25.83</v>
      </c>
      <c r="I194" s="19">
        <f t="shared" si="88"/>
        <v>105.50999999999999</v>
      </c>
      <c r="J194" s="19">
        <f t="shared" si="88"/>
        <v>810.74999999999989</v>
      </c>
      <c r="K194" s="25"/>
      <c r="L194" s="19">
        <f t="shared" ref="L194" si="89">SUM(L185:L193)</f>
        <v>125.38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1290</v>
      </c>
      <c r="G195" s="32">
        <f t="shared" ref="G195" si="90">G184+G194</f>
        <v>38.11</v>
      </c>
      <c r="H195" s="32">
        <f t="shared" ref="H195" si="91">H184+H194</f>
        <v>48.459999999999994</v>
      </c>
      <c r="I195" s="32">
        <f t="shared" ref="I195" si="92">I184+I194</f>
        <v>181.52999999999997</v>
      </c>
      <c r="J195" s="32">
        <f t="shared" ref="J195:L195" si="93">J184+J194</f>
        <v>1394.4699999999998</v>
      </c>
      <c r="K195" s="32"/>
      <c r="L195" s="32">
        <f t="shared" si="93"/>
        <v>186.9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43.192</v>
      </c>
      <c r="H196" s="34">
        <f t="shared" si="94"/>
        <v>45.632999999999996</v>
      </c>
      <c r="I196" s="34">
        <f t="shared" si="94"/>
        <v>183.82700000000003</v>
      </c>
      <c r="J196" s="34">
        <f t="shared" si="94"/>
        <v>1386.4499999999998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189.77800000000002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dcterms:created xsi:type="dcterms:W3CDTF">2022-05-16T14:23:56Z</dcterms:created>
  <dcterms:modified xsi:type="dcterms:W3CDTF">2023-10-13T08:19:48Z</dcterms:modified>
</cp:coreProperties>
</file>